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780" windowHeight="1189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<sst xmlns="http://schemas.openxmlformats.org/spreadsheetml/2006/main" count="271" uniqueCount="113">
  <si>
    <t xml:space="preserve">Name des Turniers:   </t>
  </si>
  <si>
    <t>Beginn:</t>
  </si>
  <si>
    <t>Uhr</t>
  </si>
  <si>
    <t>Begrüßung:</t>
  </si>
  <si>
    <t>Minuten</t>
  </si>
  <si>
    <t>Spielzeit</t>
  </si>
  <si>
    <t>Verzögerung:</t>
  </si>
  <si>
    <t>Minute(n)</t>
  </si>
  <si>
    <t>Gesamt:</t>
  </si>
  <si>
    <t>Gruppe 1:</t>
  </si>
  <si>
    <t>Gruppe 2:</t>
  </si>
  <si>
    <t>Von:</t>
  </si>
  <si>
    <t>Bis:</t>
  </si>
  <si>
    <t>Team 1</t>
  </si>
  <si>
    <t>Team 2</t>
  </si>
  <si>
    <t>Ergebnis:</t>
  </si>
  <si>
    <t>Punkte:</t>
  </si>
  <si>
    <t>:</t>
  </si>
  <si>
    <t>Zellen Nr.:</t>
  </si>
  <si>
    <t>Platzierung:</t>
  </si>
  <si>
    <t>Mannschaftsname:</t>
  </si>
  <si>
    <t>Tore:</t>
  </si>
  <si>
    <t>Tordifferenz:</t>
  </si>
  <si>
    <t>D48</t>
  </si>
  <si>
    <t>D49</t>
  </si>
  <si>
    <t>D50</t>
  </si>
  <si>
    <t>Finale:</t>
  </si>
  <si>
    <t>D51</t>
  </si>
  <si>
    <t>D56</t>
  </si>
  <si>
    <t>D57</t>
  </si>
  <si>
    <t>D58</t>
  </si>
  <si>
    <t>D59</t>
  </si>
  <si>
    <t>Vorrundengruppen A + B:</t>
  </si>
  <si>
    <t>Spiele Gruppe A:</t>
  </si>
  <si>
    <t>Spiele Gruppe B:</t>
  </si>
  <si>
    <t>Tabelle Gruppe A:</t>
  </si>
  <si>
    <t>Tabelle Gruppe B:</t>
  </si>
  <si>
    <t>Erster Gruppe A:</t>
  </si>
  <si>
    <t>Zweiter Gruppe B:</t>
  </si>
  <si>
    <t>Erster Gruppe B:</t>
  </si>
  <si>
    <t>Zweiter Gruppe A:</t>
  </si>
  <si>
    <t>Halbfinalpaarung I:</t>
  </si>
  <si>
    <t>Halbfinalpaarung II:</t>
  </si>
  <si>
    <t>Einteilung Gruppe A und B:</t>
  </si>
  <si>
    <t>Samstag, 15.11.15</t>
  </si>
  <si>
    <t>1. Platz:</t>
  </si>
  <si>
    <t>2. Platz:</t>
  </si>
  <si>
    <t xml:space="preserve">3. Platz: </t>
  </si>
  <si>
    <t>4. Platz:</t>
  </si>
  <si>
    <t>Schiri:</t>
  </si>
  <si>
    <t>CJB Hallenturnier</t>
  </si>
  <si>
    <t>CJB Uffenheim</t>
  </si>
  <si>
    <t>CJB Roth - Bad Windsheim</t>
  </si>
  <si>
    <t>CJB Steindl (Dangerous Most)</t>
  </si>
  <si>
    <t>CJB Bernhardwinden</t>
  </si>
  <si>
    <t>HL-Team</t>
  </si>
  <si>
    <t>Spiel um Platz 7 und 8:</t>
  </si>
  <si>
    <t>Spiel um Platz 5 und 6:</t>
  </si>
  <si>
    <t>5. Platz:</t>
  </si>
  <si>
    <t>6. Platz:</t>
  </si>
  <si>
    <t xml:space="preserve">7. Platz: </t>
  </si>
  <si>
    <t>8. Platz:</t>
  </si>
  <si>
    <t>4. Platzierter Gruppe A</t>
  </si>
  <si>
    <t>4. Platzierter Gruppe B</t>
  </si>
  <si>
    <t>3. Platzierter Gruppe A</t>
  </si>
  <si>
    <t>3. Platzierter Gruppe B</t>
  </si>
  <si>
    <t>Spiel um Platz 3 und 4:</t>
  </si>
  <si>
    <t>Verlierer Spiel 18:</t>
  </si>
  <si>
    <t>Sieger Spiel 18:</t>
  </si>
  <si>
    <t>Sieger Spiel 19:</t>
  </si>
  <si>
    <t>Hauptturnier:</t>
  </si>
  <si>
    <t>Jugendturnier:</t>
  </si>
  <si>
    <t>Kinderturnier:</t>
  </si>
  <si>
    <t>Spielzeit Kinder / Jugend:</t>
  </si>
  <si>
    <t>Einlagespiel Jugend 1:</t>
  </si>
  <si>
    <t>Einlagespiel Jugend 2:</t>
  </si>
  <si>
    <t>Einlagespiel Kinder 1:</t>
  </si>
  <si>
    <t>Einlagespiel Kinder 2:</t>
  </si>
  <si>
    <t>CJB Kitzingen</t>
  </si>
  <si>
    <t>UFC Ellingen U15 / 2</t>
  </si>
  <si>
    <t>CJB Weißenburg</t>
  </si>
  <si>
    <t>UFC Ellingen U11 / 2</t>
  </si>
  <si>
    <t>Platz 5 oder 6</t>
  </si>
  <si>
    <t>Platz 3 oder 4</t>
  </si>
  <si>
    <t>Platz 7 oder 8</t>
  </si>
  <si>
    <t>Platz 1 oder 2</t>
  </si>
  <si>
    <t>nach Absprache</t>
  </si>
  <si>
    <t>DJK Dotsch</t>
  </si>
  <si>
    <t>UFC U17-U19</t>
  </si>
  <si>
    <t>Torschützen: Peter</t>
  </si>
  <si>
    <t>Torschützen: Adrian (3), Elias (2), Claudio (1)</t>
  </si>
  <si>
    <t>Torschützen: Adrian (4), Elias (2), Franz (1)</t>
  </si>
  <si>
    <t>n.E. (regulär 0:0)</t>
  </si>
  <si>
    <t>UFC Ellingen U11/2</t>
  </si>
  <si>
    <t>CJB Weißenburg (Löwenkids)</t>
  </si>
  <si>
    <t>UFC Ellingen U15/2</t>
  </si>
  <si>
    <t>UFC Ellingen U17/U19</t>
  </si>
  <si>
    <t>n.E. (regulär 2:2)</t>
  </si>
  <si>
    <t>CJB Bernhardswinden</t>
  </si>
  <si>
    <t>Torschützen: keine</t>
  </si>
  <si>
    <t>Torschützen: Martin Städtler (3)</t>
  </si>
  <si>
    <t>Torschützen: Martin Städtler (2)</t>
  </si>
  <si>
    <t>Torschütze: Martin Städtler (1)</t>
  </si>
  <si>
    <t>Torschütze: Abraham Sailer (2)</t>
  </si>
  <si>
    <t>Torschützen (Neunmeterschießen): Moritz, Valentin, Mike, Cecil</t>
  </si>
  <si>
    <t>Torschützen: Leon, Lukas, Sascha</t>
  </si>
  <si>
    <t>UFC HL-Team</t>
  </si>
  <si>
    <t>Torschützen: Abraham Sailer, Moritz Besler, Cecil v. Hardenberg, Mike Etschel</t>
  </si>
  <si>
    <t>Spieler UFC U17 - U19: Abraham Sailer, Moritz Besler, Cecil v. Hardenberg, Mike Etschel, Alex Bichler, Yannick Hartmann, Philipp Hüttl, Maximilian Wagner, Christian Schwab</t>
  </si>
  <si>
    <t>Spieler UFC-HL-Team: Martin Städtler, Christian Mötsch, Jonas Weichselbaum, Julian Schwarz, Thomas Denk, Sebastian Besler, …</t>
  </si>
  <si>
    <t>Torschützen: Christian Schwab / Martin Städtler</t>
  </si>
  <si>
    <t>Spieler UFC U15/2: Leon Stettinger, Lukas Westinger, Sascha Kettler, Peter Mayer, Lukas Schwab, André Forkel</t>
  </si>
  <si>
    <t>Spieler UFC U11/2: Marcel Schrötz, Edi Ammersdörfer, Claudio Hannig, Adriano Hannig, Adrian Späth, Elias Wirth, Lucia Friedl, Franz Eibl, Max Renner, Franziska Löffler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</si>
</sst>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X"/>
    <numFmt numFmtId="165" formatCode="General\."/>
    <numFmt numFmtId="166" formatCode="h:mm"/>
    <numFmt numFmtId="167" formatCode="_-* #,##0.00\ _D_M_-;\-* #,##0.00\ _D_M_-;_-* &quot;-&quot;??\ _D_M_-;_-@_-"/>
    <numFmt numFmtId="168" formatCode="_-* #,##0\ _D_M_-;\-* #,##0\ _D_M_-;_-* &quot;-&quot;\ _D_M_-;_-@_-"/>
    <numFmt numFmtId="169" formatCode="_-* #,##0.00\ &quot;DM&quot;_-;\-* #,##0.00\ &quot;DM&quot;_-;_-* &quot;-&quot;??\ &quot;DM&quot;_-;_-@_-"/>
    <numFmt numFmtId="170" formatCode="_-* #,##0\ &quot;DM&quot;_-;\-* #,##0\ &quot;DM&quot;_-;_-* &quot;-&quot;\ &quot;DM&quot;_-;_-@_-"/>
  </numFmts>
  <fonts count="48">
    <font>
      <sz val="10"/>
      <name val="Arial"/>
      <family val="0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6"/>
      <name val="Arial"/>
      <family val="2"/>
    </font>
    <font>
      <b/>
      <sz val="9"/>
      <color indexed="9"/>
      <name val="Arial"/>
      <family val="2"/>
    </font>
    <font>
      <b/>
      <sz val="9"/>
      <color indexed="12"/>
      <name val="Arial"/>
      <family val="2"/>
    </font>
    <font>
      <b/>
      <sz val="9"/>
      <color indexed="13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5" borderId="2" applyNumberFormat="0" applyAlignment="0" applyProtection="0"/>
    <xf numFmtId="0" fontId="1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6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4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1" borderId="9" applyNumberFormat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1" fillId="32" borderId="10" xfId="0" applyFont="1" applyFill="1" applyBorder="1" applyAlignment="1">
      <alignment/>
    </xf>
    <xf numFmtId="0" fontId="1" fillId="32" borderId="11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32" borderId="12" xfId="0" applyFont="1" applyFill="1" applyBorder="1" applyAlignment="1">
      <alignment/>
    </xf>
    <xf numFmtId="0" fontId="1" fillId="32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20" fontId="1" fillId="32" borderId="13" xfId="0" applyNumberFormat="1" applyFont="1" applyFill="1" applyBorder="1" applyAlignment="1">
      <alignment/>
    </xf>
    <xf numFmtId="20" fontId="1" fillId="0" borderId="0" xfId="0" applyNumberFormat="1" applyFont="1" applyAlignment="1">
      <alignment/>
    </xf>
    <xf numFmtId="0" fontId="4" fillId="33" borderId="0" xfId="0" applyFont="1" applyFill="1" applyAlignment="1">
      <alignment/>
    </xf>
    <xf numFmtId="0" fontId="5" fillId="0" borderId="0" xfId="0" applyFont="1" applyAlignment="1">
      <alignment/>
    </xf>
    <xf numFmtId="0" fontId="1" fillId="33" borderId="0" xfId="0" applyFont="1" applyFill="1" applyAlignment="1">
      <alignment/>
    </xf>
    <xf numFmtId="0" fontId="2" fillId="32" borderId="0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4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centerContinuous"/>
    </xf>
    <xf numFmtId="20" fontId="1" fillId="0" borderId="0" xfId="0" applyNumberFormat="1" applyFont="1" applyAlignment="1">
      <alignment horizontal="left"/>
    </xf>
    <xf numFmtId="164" fontId="2" fillId="0" borderId="0" xfId="0" applyNumberFormat="1" applyFont="1" applyAlignment="1">
      <alignment/>
    </xf>
    <xf numFmtId="0" fontId="1" fillId="32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 applyProtection="1">
      <alignment horizontal="center"/>
      <protection/>
    </xf>
    <xf numFmtId="0" fontId="4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1" fillId="34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32" borderId="0" xfId="0" applyFont="1" applyFill="1" applyAlignment="1">
      <alignment horizontal="center"/>
    </xf>
    <xf numFmtId="165" fontId="1" fillId="32" borderId="13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" fillId="32" borderId="0" xfId="0" applyFont="1" applyFill="1" applyBorder="1" applyAlignment="1">
      <alignment/>
    </xf>
    <xf numFmtId="0" fontId="6" fillId="32" borderId="0" xfId="0" applyFont="1" applyFill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Alignment="1">
      <alignment/>
    </xf>
    <xf numFmtId="166" fontId="1" fillId="0" borderId="0" xfId="0" applyNumberFormat="1" applyFont="1" applyAlignment="1">
      <alignment horizontal="left"/>
    </xf>
    <xf numFmtId="0" fontId="1" fillId="32" borderId="13" xfId="0" applyFont="1" applyFill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left"/>
    </xf>
    <xf numFmtId="0" fontId="6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2" fillId="36" borderId="0" xfId="0" applyFont="1" applyFill="1" applyAlignment="1">
      <alignment/>
    </xf>
    <xf numFmtId="0" fontId="2" fillId="36" borderId="0" xfId="0" applyFont="1" applyFill="1" applyAlignment="1">
      <alignment horizontal="centerContinuous"/>
    </xf>
    <xf numFmtId="0" fontId="4" fillId="37" borderId="0" xfId="0" applyFont="1" applyFill="1" applyAlignment="1">
      <alignment/>
    </xf>
    <xf numFmtId="0" fontId="6" fillId="37" borderId="0" xfId="0" applyFont="1" applyFill="1" applyAlignment="1">
      <alignment/>
    </xf>
    <xf numFmtId="0" fontId="2" fillId="38" borderId="0" xfId="0" applyFont="1" applyFill="1" applyAlignment="1">
      <alignment/>
    </xf>
    <xf numFmtId="0" fontId="2" fillId="38" borderId="0" xfId="0" applyFont="1" applyFill="1" applyAlignment="1">
      <alignment horizontal="centerContinuous"/>
    </xf>
    <xf numFmtId="0" fontId="1" fillId="35" borderId="0" xfId="0" applyFont="1" applyFill="1" applyAlignment="1">
      <alignment/>
    </xf>
    <xf numFmtId="0" fontId="1" fillId="37" borderId="0" xfId="0" applyFont="1" applyFill="1" applyAlignment="1">
      <alignment/>
    </xf>
    <xf numFmtId="0" fontId="1" fillId="0" borderId="0" xfId="0" applyFont="1" applyAlignment="1">
      <alignment horizontal="right"/>
    </xf>
    <xf numFmtId="0" fontId="2" fillId="32" borderId="0" xfId="0" applyFont="1" applyFill="1" applyAlignment="1">
      <alignment horizontal="right"/>
    </xf>
    <xf numFmtId="0" fontId="1" fillId="0" borderId="0" xfId="0" applyFont="1" applyAlignment="1">
      <alignment horizontal="left"/>
    </xf>
    <xf numFmtId="165" fontId="1" fillId="32" borderId="13" xfId="0" applyNumberFormat="1" applyFont="1" applyFill="1" applyBorder="1" applyAlignment="1">
      <alignment/>
    </xf>
    <xf numFmtId="0" fontId="13" fillId="0" borderId="0" xfId="0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118"/>
  <sheetViews>
    <sheetView tabSelected="1" zoomScalePageLayoutView="0" workbookViewId="0" topLeftCell="A1">
      <selection activeCell="S9" sqref="S9"/>
    </sheetView>
  </sheetViews>
  <sheetFormatPr defaultColWidth="11.421875" defaultRowHeight="12.75"/>
  <cols>
    <col min="1" max="1" width="4.00390625" style="4" customWidth="1"/>
    <col min="2" max="2" width="11.421875" style="4" customWidth="1"/>
    <col min="3" max="3" width="12.7109375" style="4" customWidth="1"/>
    <col min="4" max="4" width="28.421875" style="4" customWidth="1"/>
    <col min="5" max="5" width="30.28125" style="4" customWidth="1"/>
    <col min="6" max="6" width="4.8515625" style="4" customWidth="1"/>
    <col min="7" max="7" width="2.00390625" style="4" customWidth="1"/>
    <col min="8" max="9" width="4.8515625" style="4" customWidth="1"/>
    <col min="10" max="10" width="2.00390625" style="4" customWidth="1"/>
    <col min="11" max="11" width="4.8515625" style="4" customWidth="1"/>
    <col min="12" max="12" width="15.7109375" style="4" customWidth="1"/>
    <col min="13" max="13" width="13.7109375" style="4" customWidth="1"/>
    <col min="14" max="14" width="11.421875" style="4" customWidth="1"/>
    <col min="15" max="15" width="3.57421875" style="4" customWidth="1"/>
    <col min="16" max="16384" width="11.421875" style="4" customWidth="1"/>
  </cols>
  <sheetData>
    <row r="1" spans="1:12" ht="12.75">
      <c r="A1" s="1" t="s">
        <v>0</v>
      </c>
      <c r="B1" s="1"/>
      <c r="C1" s="1"/>
      <c r="D1" s="2" t="s">
        <v>50</v>
      </c>
      <c r="E1" s="3"/>
      <c r="H1" s="5" t="s">
        <v>44</v>
      </c>
      <c r="L1" s="6"/>
    </row>
    <row r="2" spans="1:12" ht="12.75">
      <c r="A2" s="1"/>
      <c r="B2" s="1"/>
      <c r="C2" s="1"/>
      <c r="D2" s="7"/>
      <c r="E2" s="7"/>
      <c r="L2" s="6"/>
    </row>
    <row r="3" spans="1:157" ht="20.25">
      <c r="A3" s="2"/>
      <c r="B3" s="8" t="s">
        <v>32</v>
      </c>
      <c r="C3" s="9"/>
      <c r="D3" s="9"/>
      <c r="E3" s="9"/>
      <c r="F3" s="9"/>
      <c r="G3" s="9"/>
      <c r="H3" s="9"/>
      <c r="I3" s="9"/>
      <c r="J3" s="9"/>
      <c r="K3" s="3"/>
      <c r="L3" s="10"/>
      <c r="M3" s="7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</row>
    <row r="4" spans="12:157" ht="12.75">
      <c r="L4" s="6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</row>
    <row r="5" spans="2:12" ht="12.75">
      <c r="B5" s="4" t="s">
        <v>1</v>
      </c>
      <c r="C5" s="12">
        <v>0.4166666666666667</v>
      </c>
      <c r="D5" s="4" t="s">
        <v>2</v>
      </c>
      <c r="L5" s="6"/>
    </row>
    <row r="6" spans="2:12" ht="12.75">
      <c r="B6" s="4" t="s">
        <v>3</v>
      </c>
      <c r="C6" s="12">
        <v>0.020833333333333332</v>
      </c>
      <c r="D6" s="4" t="s">
        <v>4</v>
      </c>
      <c r="L6" s="6"/>
    </row>
    <row r="7" spans="2:13" ht="12" customHeight="1">
      <c r="B7" s="4" t="s">
        <v>5</v>
      </c>
      <c r="C7" s="12">
        <v>0.006944444444444444</v>
      </c>
      <c r="D7" s="4" t="s">
        <v>4</v>
      </c>
      <c r="K7" s="57" t="s">
        <v>73</v>
      </c>
      <c r="L7" s="12">
        <v>0.017361111111111112</v>
      </c>
      <c r="M7" s="4" t="s">
        <v>4</v>
      </c>
    </row>
    <row r="8" spans="1:13" ht="12.75">
      <c r="A8" s="4"/>
      <c r="B8" s="4" t="s">
        <v>6</v>
      </c>
      <c r="C8" s="12">
        <v>0.0015624999999999999</v>
      </c>
      <c r="D8" s="4" t="s">
        <v>7</v>
      </c>
      <c r="K8" s="57" t="s">
        <v>6</v>
      </c>
      <c r="L8" s="12">
        <v>0.003472222222222222</v>
      </c>
      <c r="M8" s="4" t="s">
        <v>7</v>
      </c>
    </row>
    <row r="9" ht="12.75">
      <c r="L9" s="6"/>
    </row>
    <row r="10" spans="2:12" ht="12.75">
      <c r="B10" s="4" t="s">
        <v>8</v>
      </c>
      <c r="C10" s="13">
        <f>C7+C8</f>
        <v>0.008506944444444444</v>
      </c>
      <c r="D10" s="4" t="s">
        <v>4</v>
      </c>
      <c r="L10" s="6"/>
    </row>
    <row r="11" spans="1:134" ht="12.7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</row>
    <row r="12" spans="1:134" s="15" customFormat="1" ht="12">
      <c r="A12" s="14" t="s">
        <v>43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</row>
    <row r="13" spans="1:134" s="15" customFormat="1" ht="12.75" customHeight="1">
      <c r="A13" s="16"/>
      <c r="B13" s="17" t="s">
        <v>9</v>
      </c>
      <c r="C13" s="18"/>
      <c r="D13" s="18"/>
      <c r="E13" s="19" t="s">
        <v>10</v>
      </c>
      <c r="F13" s="39"/>
      <c r="G13" s="20"/>
      <c r="H13" s="20"/>
      <c r="I13" s="20"/>
      <c r="J13" s="20"/>
      <c r="K13" s="20"/>
      <c r="L13" s="20"/>
      <c r="M13" s="20"/>
      <c r="N13" s="6"/>
      <c r="O13" s="6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</row>
    <row r="14" spans="1:15" ht="12.75">
      <c r="A14" s="16"/>
      <c r="B14" s="5" t="s">
        <v>51</v>
      </c>
      <c r="C14" s="21"/>
      <c r="D14" s="21"/>
      <c r="E14" s="5" t="s">
        <v>54</v>
      </c>
      <c r="F14" s="61" t="s">
        <v>109</v>
      </c>
      <c r="G14" s="21"/>
      <c r="H14" s="21"/>
      <c r="I14" s="21"/>
      <c r="J14" s="21"/>
      <c r="K14" s="21"/>
      <c r="L14" s="21"/>
      <c r="M14" s="38"/>
      <c r="N14" s="6"/>
      <c r="O14" s="6"/>
    </row>
    <row r="15" spans="1:134" ht="12.75">
      <c r="A15" s="16"/>
      <c r="B15" s="5" t="s">
        <v>53</v>
      </c>
      <c r="C15" s="21"/>
      <c r="D15" s="21"/>
      <c r="E15" s="5" t="s">
        <v>106</v>
      </c>
      <c r="F15" s="61" t="s">
        <v>108</v>
      </c>
      <c r="G15" s="21"/>
      <c r="H15" s="21"/>
      <c r="I15" s="21"/>
      <c r="J15" s="21"/>
      <c r="K15" s="21"/>
      <c r="L15" s="21"/>
      <c r="M15" s="38"/>
      <c r="N15" s="22"/>
      <c r="O15" s="22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</row>
    <row r="16" spans="1:134" ht="12.75">
      <c r="A16" s="16"/>
      <c r="B16" s="5" t="s">
        <v>78</v>
      </c>
      <c r="C16" s="21"/>
      <c r="D16" s="21"/>
      <c r="E16" s="5" t="s">
        <v>52</v>
      </c>
      <c r="F16" s="42" t="s">
        <v>111</v>
      </c>
      <c r="G16" s="21"/>
      <c r="H16" s="21"/>
      <c r="I16" s="21"/>
      <c r="J16" s="21"/>
      <c r="K16" s="21"/>
      <c r="L16" s="21"/>
      <c r="M16" s="38"/>
      <c r="N16" s="22"/>
      <c r="O16" s="22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</row>
    <row r="17" spans="1:15" ht="12.75">
      <c r="A17" s="16"/>
      <c r="B17" s="5" t="s">
        <v>88</v>
      </c>
      <c r="C17" s="21"/>
      <c r="D17" s="21"/>
      <c r="E17" s="5" t="s">
        <v>87</v>
      </c>
      <c r="F17" s="42" t="s">
        <v>112</v>
      </c>
      <c r="G17" s="21"/>
      <c r="H17" s="21"/>
      <c r="I17" s="21"/>
      <c r="J17" s="21"/>
      <c r="K17" s="21"/>
      <c r="L17" s="21"/>
      <c r="M17" s="38"/>
      <c r="N17" s="6"/>
      <c r="O17" s="6"/>
    </row>
    <row r="18" spans="12:15" ht="12.75">
      <c r="L18" s="6"/>
      <c r="N18" s="6"/>
      <c r="O18" s="6"/>
    </row>
    <row r="19" spans="1:15" ht="12.75">
      <c r="A19" s="14" t="s">
        <v>33</v>
      </c>
      <c r="B19" s="23"/>
      <c r="C19" s="23"/>
      <c r="D19" s="14"/>
      <c r="E19" s="14"/>
      <c r="F19" s="14"/>
      <c r="G19" s="14"/>
      <c r="H19" s="14"/>
      <c r="I19" s="14"/>
      <c r="J19" s="14"/>
      <c r="K19" s="14"/>
      <c r="L19" s="24"/>
      <c r="M19" s="24"/>
      <c r="N19" s="6"/>
      <c r="O19" s="6"/>
    </row>
    <row r="20" spans="1:13" ht="12">
      <c r="A20" s="14"/>
      <c r="B20" s="25" t="s">
        <v>11</v>
      </c>
      <c r="C20" s="25" t="s">
        <v>12</v>
      </c>
      <c r="D20" s="25" t="s">
        <v>13</v>
      </c>
      <c r="E20" s="25" t="s">
        <v>14</v>
      </c>
      <c r="F20" s="26" t="s">
        <v>15</v>
      </c>
      <c r="G20" s="26"/>
      <c r="H20" s="26"/>
      <c r="I20" s="26" t="s">
        <v>16</v>
      </c>
      <c r="J20" s="26"/>
      <c r="K20" s="26"/>
      <c r="L20" s="25"/>
      <c r="M20" s="58" t="s">
        <v>49</v>
      </c>
    </row>
    <row r="21" spans="1:13" ht="12.75">
      <c r="A21" s="14">
        <v>1</v>
      </c>
      <c r="B21" s="27">
        <f>C5+C6</f>
        <v>0.4375</v>
      </c>
      <c r="C21" s="27">
        <f>$B$21+$C$7</f>
        <v>0.4444444444444444</v>
      </c>
      <c r="D21" s="28" t="str">
        <f>B15</f>
        <v>CJB Steindl (Dangerous Most)</v>
      </c>
      <c r="E21" s="28" t="str">
        <f>B14</f>
        <v>CJB Uffenheim</v>
      </c>
      <c r="F21" s="29">
        <v>2</v>
      </c>
      <c r="G21" s="30" t="s">
        <v>17</v>
      </c>
      <c r="H21" s="29">
        <v>0</v>
      </c>
      <c r="I21" s="31">
        <f aca="true" t="shared" si="0" ref="I21:I26">IF(F21&gt;H21,3,0)+IF(F21=H21,1)</f>
        <v>3</v>
      </c>
      <c r="J21" s="31" t="s">
        <v>17</v>
      </c>
      <c r="K21" s="31">
        <f aca="true" t="shared" si="1" ref="K21:K26">IF(H21&gt;F21,3,0)+IF(H21=F21,1)</f>
        <v>0</v>
      </c>
      <c r="L21"/>
      <c r="M21" s="57" t="str">
        <f>E14</f>
        <v>CJB Bernhardwinden</v>
      </c>
    </row>
    <row r="22" spans="1:14" ht="12.75">
      <c r="A22" s="14">
        <v>3</v>
      </c>
      <c r="B22" s="27">
        <f>C30+$C$8</f>
        <v>0.4545138888888889</v>
      </c>
      <c r="C22" s="27">
        <f>$B$22+$C$7</f>
        <v>0.4614583333333333</v>
      </c>
      <c r="D22" s="28" t="str">
        <f>B16</f>
        <v>CJB Kitzingen</v>
      </c>
      <c r="E22" s="28" t="str">
        <f>B17</f>
        <v>UFC U17-U19</v>
      </c>
      <c r="F22" s="29">
        <v>2</v>
      </c>
      <c r="G22" s="30" t="s">
        <v>17</v>
      </c>
      <c r="H22" s="29">
        <v>5</v>
      </c>
      <c r="I22" s="31">
        <f t="shared" si="0"/>
        <v>0</v>
      </c>
      <c r="J22" s="31" t="s">
        <v>17</v>
      </c>
      <c r="K22" s="31">
        <f t="shared" si="1"/>
        <v>3</v>
      </c>
      <c r="L22"/>
      <c r="M22" s="57" t="str">
        <f>E15</f>
        <v>UFC HL-Team</v>
      </c>
      <c r="N22" s="42" t="s">
        <v>107</v>
      </c>
    </row>
    <row r="23" spans="1:13" ht="12.75">
      <c r="A23" s="14">
        <v>5</v>
      </c>
      <c r="B23" s="27">
        <f>C31+$C$8</f>
        <v>0.47152777777777777</v>
      </c>
      <c r="C23" s="27">
        <f>$B$23+$C$7</f>
        <v>0.4784722222222222</v>
      </c>
      <c r="D23" s="28" t="str">
        <f>B$14</f>
        <v>CJB Uffenheim</v>
      </c>
      <c r="E23" s="28" t="str">
        <f>B$16</f>
        <v>CJB Kitzingen</v>
      </c>
      <c r="F23" s="29">
        <v>2</v>
      </c>
      <c r="G23" s="30" t="s">
        <v>17</v>
      </c>
      <c r="H23" s="29">
        <v>2</v>
      </c>
      <c r="I23" s="31">
        <f t="shared" si="0"/>
        <v>1</v>
      </c>
      <c r="J23" s="31" t="s">
        <v>17</v>
      </c>
      <c r="K23" s="31">
        <f t="shared" si="1"/>
        <v>1</v>
      </c>
      <c r="L23"/>
      <c r="M23" s="57" t="str">
        <f>E16</f>
        <v>CJB Roth - Bad Windsheim</v>
      </c>
    </row>
    <row r="24" spans="1:13" ht="12.75">
      <c r="A24" s="14">
        <v>7</v>
      </c>
      <c r="B24" s="27">
        <f>C32+$C$8</f>
        <v>0.48854166666666665</v>
      </c>
      <c r="C24" s="27">
        <f>$B$24+$C$7</f>
        <v>0.49548611111111107</v>
      </c>
      <c r="D24" s="28" t="str">
        <f>B$16</f>
        <v>CJB Kitzingen</v>
      </c>
      <c r="E24" s="28" t="str">
        <f>B$15</f>
        <v>CJB Steindl (Dangerous Most)</v>
      </c>
      <c r="F24" s="29">
        <v>2</v>
      </c>
      <c r="G24" s="30" t="s">
        <v>17</v>
      </c>
      <c r="H24" s="29">
        <v>0</v>
      </c>
      <c r="I24" s="31">
        <f t="shared" si="0"/>
        <v>3</v>
      </c>
      <c r="J24" s="31" t="s">
        <v>17</v>
      </c>
      <c r="K24" s="31">
        <f t="shared" si="1"/>
        <v>0</v>
      </c>
      <c r="L24"/>
      <c r="M24" s="57" t="str">
        <f>E17</f>
        <v>DJK Dotsch</v>
      </c>
    </row>
    <row r="25" spans="1:14" ht="12.75">
      <c r="A25" s="14">
        <v>9</v>
      </c>
      <c r="B25" s="27">
        <f>C33+$C$8</f>
        <v>0.5055555555555555</v>
      </c>
      <c r="C25" s="27">
        <f>$B$25+$C$7</f>
        <v>0.5125</v>
      </c>
      <c r="D25" s="28" t="str">
        <f>B$17</f>
        <v>UFC U17-U19</v>
      </c>
      <c r="E25" s="28" t="str">
        <f>B$14</f>
        <v>CJB Uffenheim</v>
      </c>
      <c r="F25" s="29">
        <v>2</v>
      </c>
      <c r="G25" s="30" t="s">
        <v>17</v>
      </c>
      <c r="H25" s="29">
        <v>1</v>
      </c>
      <c r="I25" s="31">
        <f t="shared" si="0"/>
        <v>3</v>
      </c>
      <c r="J25" s="31" t="s">
        <v>17</v>
      </c>
      <c r="K25" s="31">
        <f t="shared" si="1"/>
        <v>0</v>
      </c>
      <c r="L25"/>
      <c r="M25" s="57" t="str">
        <f>E14</f>
        <v>CJB Bernhardwinden</v>
      </c>
      <c r="N25" s="42" t="s">
        <v>103</v>
      </c>
    </row>
    <row r="26" spans="1:13" ht="12.75">
      <c r="A26" s="14">
        <v>11</v>
      </c>
      <c r="B26" s="27">
        <f>C34+$C$8</f>
        <v>0.5225694444444444</v>
      </c>
      <c r="C26" s="27">
        <f>$B$26+$C$7</f>
        <v>0.5295138888888888</v>
      </c>
      <c r="D26" s="28" t="str">
        <f>B$15</f>
        <v>CJB Steindl (Dangerous Most)</v>
      </c>
      <c r="E26" s="28" t="str">
        <f>B$17</f>
        <v>UFC U17-U19</v>
      </c>
      <c r="F26" s="29">
        <v>4</v>
      </c>
      <c r="G26" s="30" t="s">
        <v>17</v>
      </c>
      <c r="H26" s="29">
        <v>1</v>
      </c>
      <c r="I26" s="31">
        <f t="shared" si="0"/>
        <v>3</v>
      </c>
      <c r="J26" s="31" t="s">
        <v>17</v>
      </c>
      <c r="K26" s="31">
        <f t="shared" si="1"/>
        <v>0</v>
      </c>
      <c r="L26" s="6"/>
      <c r="M26" s="57" t="str">
        <f>E15</f>
        <v>UFC HL-Team</v>
      </c>
    </row>
    <row r="27" spans="1:13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/>
    </row>
    <row r="28" spans="1:13" ht="12">
      <c r="A28" s="32" t="s">
        <v>34</v>
      </c>
      <c r="B28" s="33"/>
      <c r="C28" s="33"/>
      <c r="D28" s="24"/>
      <c r="E28" s="24"/>
      <c r="F28" s="24"/>
      <c r="G28" s="24"/>
      <c r="H28" s="24"/>
      <c r="I28" s="16"/>
      <c r="J28" s="16"/>
      <c r="K28" s="16"/>
      <c r="L28" s="24"/>
      <c r="M28" s="24"/>
    </row>
    <row r="29" spans="1:13" ht="12" customHeight="1">
      <c r="A29" s="16"/>
      <c r="B29" s="25" t="s">
        <v>11</v>
      </c>
      <c r="C29" s="25" t="s">
        <v>12</v>
      </c>
      <c r="D29" s="25" t="s">
        <v>13</v>
      </c>
      <c r="E29" s="25" t="s">
        <v>14</v>
      </c>
      <c r="F29" s="26" t="s">
        <v>15</v>
      </c>
      <c r="G29" s="26"/>
      <c r="H29" s="26"/>
      <c r="I29" s="26" t="s">
        <v>16</v>
      </c>
      <c r="J29" s="26"/>
      <c r="K29" s="26"/>
      <c r="L29" s="25"/>
      <c r="M29" s="58" t="s">
        <v>49</v>
      </c>
    </row>
    <row r="30" spans="1:14" ht="12.75">
      <c r="A30" s="14">
        <v>2</v>
      </c>
      <c r="B30" s="27">
        <f aca="true" t="shared" si="2" ref="B30:B35">C21+$C$8</f>
        <v>0.44600694444444444</v>
      </c>
      <c r="C30" s="27">
        <f aca="true" t="shared" si="3" ref="C30:C35">B30+$C$7</f>
        <v>0.45295138888888886</v>
      </c>
      <c r="D30" s="28" t="str">
        <f>E$14</f>
        <v>CJB Bernhardwinden</v>
      </c>
      <c r="E30" s="28" t="str">
        <f>E$15</f>
        <v>UFC HL-Team</v>
      </c>
      <c r="F30" s="29">
        <v>2</v>
      </c>
      <c r="G30" s="30" t="s">
        <v>17</v>
      </c>
      <c r="H30" s="29">
        <v>1</v>
      </c>
      <c r="I30" s="34">
        <f aca="true" t="shared" si="4" ref="I30:I35">IF(F30&gt;H30,3,0)+IF(F30=H30,1)</f>
        <v>3</v>
      </c>
      <c r="J30" s="35" t="s">
        <v>17</v>
      </c>
      <c r="K30" s="35">
        <f aca="true" t="shared" si="5" ref="K30:K35">IF(H30&gt;F30,3,0)+IF(F30=H30,1)</f>
        <v>0</v>
      </c>
      <c r="L30"/>
      <c r="M30" s="57" t="str">
        <f>B14</f>
        <v>CJB Uffenheim</v>
      </c>
      <c r="N30" s="42" t="s">
        <v>102</v>
      </c>
    </row>
    <row r="31" spans="1:13" ht="12.75">
      <c r="A31" s="14">
        <v>4</v>
      </c>
      <c r="B31" s="27">
        <f t="shared" si="2"/>
        <v>0.4630208333333333</v>
      </c>
      <c r="C31" s="27">
        <f t="shared" si="3"/>
        <v>0.46996527777777775</v>
      </c>
      <c r="D31" s="28" t="str">
        <f>E$16</f>
        <v>CJB Roth - Bad Windsheim</v>
      </c>
      <c r="E31" s="28" t="str">
        <f>$E$17</f>
        <v>DJK Dotsch</v>
      </c>
      <c r="F31" s="29">
        <v>3</v>
      </c>
      <c r="G31" s="30" t="s">
        <v>17</v>
      </c>
      <c r="H31" s="29">
        <v>2</v>
      </c>
      <c r="I31" s="35">
        <f t="shared" si="4"/>
        <v>3</v>
      </c>
      <c r="J31" s="35" t="s">
        <v>17</v>
      </c>
      <c r="K31" s="34">
        <f t="shared" si="5"/>
        <v>0</v>
      </c>
      <c r="L31"/>
      <c r="M31" s="57" t="str">
        <f>B15</f>
        <v>CJB Steindl (Dangerous Most)</v>
      </c>
    </row>
    <row r="32" spans="1:13" ht="12.75">
      <c r="A32" s="14">
        <v>6</v>
      </c>
      <c r="B32" s="27">
        <f t="shared" si="2"/>
        <v>0.4800347222222222</v>
      </c>
      <c r="C32" s="27">
        <f t="shared" si="3"/>
        <v>0.48697916666666663</v>
      </c>
      <c r="D32" s="28" t="str">
        <f>E$16</f>
        <v>CJB Roth - Bad Windsheim</v>
      </c>
      <c r="E32" s="28" t="str">
        <f>E$14</f>
        <v>CJB Bernhardwinden</v>
      </c>
      <c r="F32" s="29">
        <v>1</v>
      </c>
      <c r="G32" s="30" t="s">
        <v>17</v>
      </c>
      <c r="H32" s="29">
        <v>2</v>
      </c>
      <c r="I32" s="34">
        <f t="shared" si="4"/>
        <v>0</v>
      </c>
      <c r="J32" s="35" t="s">
        <v>17</v>
      </c>
      <c r="K32" s="34">
        <f t="shared" si="5"/>
        <v>3</v>
      </c>
      <c r="L32"/>
      <c r="M32" s="57" t="str">
        <f>B16</f>
        <v>CJB Kitzingen</v>
      </c>
    </row>
    <row r="33" spans="1:14" ht="12.75">
      <c r="A33" s="14">
        <v>8</v>
      </c>
      <c r="B33" s="27">
        <f t="shared" si="2"/>
        <v>0.4970486111111111</v>
      </c>
      <c r="C33" s="27">
        <f t="shared" si="3"/>
        <v>0.5039930555555555</v>
      </c>
      <c r="D33" s="28" t="str">
        <f>E$15</f>
        <v>UFC HL-Team</v>
      </c>
      <c r="E33" s="28" t="str">
        <f>E$16</f>
        <v>CJB Roth - Bad Windsheim</v>
      </c>
      <c r="F33" s="29">
        <v>3</v>
      </c>
      <c r="G33" s="30" t="s">
        <v>17</v>
      </c>
      <c r="H33" s="29">
        <v>2</v>
      </c>
      <c r="I33" s="35">
        <f t="shared" si="4"/>
        <v>3</v>
      </c>
      <c r="J33" s="35" t="s">
        <v>17</v>
      </c>
      <c r="K33" s="34">
        <f t="shared" si="5"/>
        <v>0</v>
      </c>
      <c r="L33"/>
      <c r="M33" s="57" t="str">
        <f>B17</f>
        <v>UFC U17-U19</v>
      </c>
      <c r="N33" s="42" t="s">
        <v>100</v>
      </c>
    </row>
    <row r="34" spans="1:13" ht="12.75">
      <c r="A34" s="14">
        <v>10</v>
      </c>
      <c r="B34" s="27">
        <f t="shared" si="2"/>
        <v>0.5140625</v>
      </c>
      <c r="C34" s="27">
        <f t="shared" si="3"/>
        <v>0.5210069444444444</v>
      </c>
      <c r="D34" s="28" t="str">
        <f>E$17</f>
        <v>DJK Dotsch</v>
      </c>
      <c r="E34" s="28" t="str">
        <f>E$14</f>
        <v>CJB Bernhardwinden</v>
      </c>
      <c r="F34" s="29">
        <v>1</v>
      </c>
      <c r="G34" s="30" t="s">
        <v>17</v>
      </c>
      <c r="H34" s="29">
        <v>4</v>
      </c>
      <c r="I34" s="35">
        <f t="shared" si="4"/>
        <v>0</v>
      </c>
      <c r="J34" s="35" t="s">
        <v>17</v>
      </c>
      <c r="K34" s="34">
        <f t="shared" si="5"/>
        <v>3</v>
      </c>
      <c r="L34" s="6"/>
      <c r="M34" s="57" t="str">
        <f>B14</f>
        <v>CJB Uffenheim</v>
      </c>
    </row>
    <row r="35" spans="1:14" ht="12.75">
      <c r="A35" s="14">
        <v>12</v>
      </c>
      <c r="B35" s="27">
        <f t="shared" si="2"/>
        <v>0.5310763888888889</v>
      </c>
      <c r="C35" s="27">
        <f t="shared" si="3"/>
        <v>0.5380208333333333</v>
      </c>
      <c r="D35" s="28" t="str">
        <f>E$15</f>
        <v>UFC HL-Team</v>
      </c>
      <c r="E35" s="28" t="str">
        <f>E$17</f>
        <v>DJK Dotsch</v>
      </c>
      <c r="F35" s="29">
        <v>2</v>
      </c>
      <c r="G35" s="30" t="s">
        <v>17</v>
      </c>
      <c r="H35" s="29">
        <v>1</v>
      </c>
      <c r="I35" s="35">
        <f t="shared" si="4"/>
        <v>3</v>
      </c>
      <c r="J35" s="35" t="s">
        <v>17</v>
      </c>
      <c r="K35" s="34">
        <f t="shared" si="5"/>
        <v>0</v>
      </c>
      <c r="L35"/>
      <c r="M35" s="57" t="str">
        <f>B15</f>
        <v>CJB Steindl (Dangerous Most)</v>
      </c>
      <c r="N35" s="42" t="s">
        <v>101</v>
      </c>
    </row>
    <row r="36" spans="1:13" ht="12.75">
      <c r="A36" s="6"/>
      <c r="B36" s="27"/>
      <c r="C36" s="27"/>
      <c r="D36" s="28"/>
      <c r="E36" s="27"/>
      <c r="F36" s="6"/>
      <c r="G36" s="6"/>
      <c r="H36" s="6"/>
      <c r="I36" s="6"/>
      <c r="J36" s="6"/>
      <c r="K36" s="6"/>
      <c r="L36"/>
      <c r="M36"/>
    </row>
    <row r="37" spans="1:13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ht="12">
      <c r="A38" s="14" t="s">
        <v>35</v>
      </c>
      <c r="B38" s="24"/>
      <c r="C38" s="24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1:13" ht="12">
      <c r="A39" s="14"/>
      <c r="B39" s="25" t="s">
        <v>18</v>
      </c>
      <c r="C39" s="25" t="s">
        <v>19</v>
      </c>
      <c r="D39" s="25" t="s">
        <v>20</v>
      </c>
      <c r="E39" s="25"/>
      <c r="F39" s="26" t="s">
        <v>21</v>
      </c>
      <c r="G39" s="26"/>
      <c r="H39" s="26"/>
      <c r="I39" s="26" t="s">
        <v>16</v>
      </c>
      <c r="J39" s="26"/>
      <c r="K39" s="26"/>
      <c r="L39" s="36" t="s">
        <v>22</v>
      </c>
      <c r="M39" s="36" t="s">
        <v>16</v>
      </c>
    </row>
    <row r="40" spans="1:13" ht="12">
      <c r="A40" s="14"/>
      <c r="B40" s="4" t="s">
        <v>23</v>
      </c>
      <c r="C40" s="37">
        <v>4</v>
      </c>
      <c r="D40" s="4" t="str">
        <f>$B$14</f>
        <v>CJB Uffenheim</v>
      </c>
      <c r="F40" s="30">
        <f>SUM($H$21,$F$23,$H$25)</f>
        <v>3</v>
      </c>
      <c r="G40" s="30" t="s">
        <v>17</v>
      </c>
      <c r="H40" s="30">
        <f>SUM($F$21,$H$23,$F$25)</f>
        <v>6</v>
      </c>
      <c r="I40" s="30">
        <f>SUM($K$21,$I$23,$K$25)</f>
        <v>1</v>
      </c>
      <c r="J40" s="30" t="s">
        <v>17</v>
      </c>
      <c r="K40" s="30">
        <f>SUM($I$21,$K$23,$I$25)</f>
        <v>7</v>
      </c>
      <c r="L40" s="30">
        <f>F40-H40</f>
        <v>-3</v>
      </c>
      <c r="M40" s="30">
        <f>I40</f>
        <v>1</v>
      </c>
    </row>
    <row r="41" spans="1:13" ht="12">
      <c r="A41" s="14"/>
      <c r="B41" s="4" t="s">
        <v>24</v>
      </c>
      <c r="C41" s="37">
        <v>1</v>
      </c>
      <c r="D41" s="4" t="str">
        <f>$B$15</f>
        <v>CJB Steindl (Dangerous Most)</v>
      </c>
      <c r="F41" s="30">
        <f>SUM($F$21,$H$24,$F$26)</f>
        <v>6</v>
      </c>
      <c r="G41" s="30" t="s">
        <v>17</v>
      </c>
      <c r="H41" s="30">
        <f>SUM($H$21,$F$24,$H$26)</f>
        <v>3</v>
      </c>
      <c r="I41" s="30">
        <f>SUM($I$21,$K$24,$I$26)</f>
        <v>6</v>
      </c>
      <c r="J41" s="30" t="s">
        <v>17</v>
      </c>
      <c r="K41" s="30">
        <f>SUM($K$21,$I$24,$K$26)</f>
        <v>3</v>
      </c>
      <c r="L41" s="30">
        <f>F41-H41</f>
        <v>3</v>
      </c>
      <c r="M41" s="30">
        <f>I41</f>
        <v>6</v>
      </c>
    </row>
    <row r="42" spans="1:13" ht="12.75" customHeight="1">
      <c r="A42" s="14"/>
      <c r="B42" s="4" t="s">
        <v>25</v>
      </c>
      <c r="C42" s="37">
        <v>2</v>
      </c>
      <c r="D42" s="4" t="str">
        <f>$B$17</f>
        <v>UFC U17-U19</v>
      </c>
      <c r="F42" s="30">
        <f>SUM($H$22,$F$25,$H$26)</f>
        <v>8</v>
      </c>
      <c r="G42" s="30" t="s">
        <v>17</v>
      </c>
      <c r="H42" s="30">
        <f>SUM($F$22,$H$25,$F$26)</f>
        <v>7</v>
      </c>
      <c r="I42" s="30">
        <f>SUM($K$22,$I$25,$K$26)</f>
        <v>6</v>
      </c>
      <c r="J42" s="30" t="s">
        <v>17</v>
      </c>
      <c r="K42" s="30">
        <f>SUM($I$22,$K$25,$I$26)</f>
        <v>3</v>
      </c>
      <c r="L42" s="30">
        <f>F42-H42</f>
        <v>1</v>
      </c>
      <c r="M42" s="30">
        <f>I42</f>
        <v>6</v>
      </c>
    </row>
    <row r="43" spans="1:14" ht="12.75" customHeight="1">
      <c r="A43" s="14"/>
      <c r="B43" s="4" t="s">
        <v>27</v>
      </c>
      <c r="C43" s="37">
        <v>3</v>
      </c>
      <c r="D43" s="4" t="str">
        <f>$B$16</f>
        <v>CJB Kitzingen</v>
      </c>
      <c r="F43" s="30">
        <f>SUM($F$22,$H$23,$F$24)</f>
        <v>6</v>
      </c>
      <c r="G43" s="30" t="s">
        <v>17</v>
      </c>
      <c r="H43" s="30">
        <f>SUM($H$22,$F$23,$H$24)</f>
        <v>7</v>
      </c>
      <c r="I43" s="30">
        <f>SUM($I$22,$K$23,$I$24)</f>
        <v>4</v>
      </c>
      <c r="J43" s="30" t="s">
        <v>17</v>
      </c>
      <c r="K43" s="30">
        <f>SUM($K$22,$I$23,$K$24)</f>
        <v>4</v>
      </c>
      <c r="L43" s="30">
        <f>F43-H43</f>
        <v>-1</v>
      </c>
      <c r="M43" s="30">
        <f>I43</f>
        <v>4</v>
      </c>
      <c r="N43" s="6"/>
    </row>
    <row r="44" spans="1:14" ht="12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2.75" customHeight="1">
      <c r="A45" s="14" t="s">
        <v>36</v>
      </c>
      <c r="B45" s="24"/>
      <c r="C45" s="24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6"/>
    </row>
    <row r="46" spans="1:14" ht="12.75" customHeight="1">
      <c r="A46" s="16"/>
      <c r="B46" s="25" t="s">
        <v>18</v>
      </c>
      <c r="C46" s="25" t="s">
        <v>19</v>
      </c>
      <c r="D46" s="25" t="s">
        <v>20</v>
      </c>
      <c r="E46" s="25"/>
      <c r="F46" s="26" t="s">
        <v>21</v>
      </c>
      <c r="G46" s="26"/>
      <c r="H46" s="26"/>
      <c r="I46" s="26" t="s">
        <v>16</v>
      </c>
      <c r="J46" s="26"/>
      <c r="K46" s="26"/>
      <c r="L46" s="36" t="s">
        <v>22</v>
      </c>
      <c r="M46" s="36" t="s">
        <v>16</v>
      </c>
      <c r="N46" s="6"/>
    </row>
    <row r="47" spans="1:14" ht="12.75" customHeight="1">
      <c r="A47" s="16"/>
      <c r="B47" s="4" t="s">
        <v>28</v>
      </c>
      <c r="C47" s="37">
        <v>2</v>
      </c>
      <c r="D47" s="4" t="str">
        <f>$E$15</f>
        <v>UFC HL-Team</v>
      </c>
      <c r="F47" s="30">
        <f>SUM($H$30,$F$33,$F$35)</f>
        <v>6</v>
      </c>
      <c r="G47" s="30" t="s">
        <v>17</v>
      </c>
      <c r="H47" s="30">
        <f>SUM($F$30,$H$33,$H$35)</f>
        <v>5</v>
      </c>
      <c r="I47" s="30">
        <f>SUM($K$30,$I$33,$I$35)</f>
        <v>6</v>
      </c>
      <c r="J47" s="30" t="s">
        <v>17</v>
      </c>
      <c r="K47" s="30">
        <f>SUM($I$30,$K$33,$K$35)</f>
        <v>3</v>
      </c>
      <c r="L47" s="30">
        <f>F47-H47</f>
        <v>1</v>
      </c>
      <c r="M47" s="30">
        <f>I47</f>
        <v>6</v>
      </c>
      <c r="N47" s="6"/>
    </row>
    <row r="48" spans="1:14" ht="12.75" customHeight="1">
      <c r="A48" s="16"/>
      <c r="B48" s="4" t="s">
        <v>29</v>
      </c>
      <c r="C48" s="37">
        <v>4</v>
      </c>
      <c r="D48" s="4" t="str">
        <f>$E$17</f>
        <v>DJK Dotsch</v>
      </c>
      <c r="F48" s="30">
        <f>SUM($H$31,$F$34,$H$35)</f>
        <v>4</v>
      </c>
      <c r="G48" s="30" t="s">
        <v>17</v>
      </c>
      <c r="H48" s="30">
        <f>SUM($F$31,$H$34,$F$35)</f>
        <v>9</v>
      </c>
      <c r="I48" s="30">
        <f>SUM($K$31,$I$34,$K$35)</f>
        <v>0</v>
      </c>
      <c r="J48" s="30" t="s">
        <v>17</v>
      </c>
      <c r="K48" s="30">
        <f>SUM($I$31,$K$34,$I$35)</f>
        <v>9</v>
      </c>
      <c r="L48" s="30">
        <f>F48-H48</f>
        <v>-5</v>
      </c>
      <c r="M48" s="30">
        <f>I48</f>
        <v>0</v>
      </c>
      <c r="N48" s="6"/>
    </row>
    <row r="49" spans="1:14" s="11" customFormat="1" ht="12.75">
      <c r="A49" s="16"/>
      <c r="B49" s="4" t="s">
        <v>30</v>
      </c>
      <c r="C49" s="37">
        <v>3</v>
      </c>
      <c r="D49" s="4" t="str">
        <f>$E$16</f>
        <v>CJB Roth - Bad Windsheim</v>
      </c>
      <c r="E49" s="4"/>
      <c r="F49" s="30">
        <f>SUM($F$31,$F$32,$H$33)</f>
        <v>6</v>
      </c>
      <c r="G49" s="30" t="s">
        <v>17</v>
      </c>
      <c r="H49" s="30">
        <f>SUM($H$31,$H$32,$F$33)</f>
        <v>7</v>
      </c>
      <c r="I49" s="30">
        <f>SUM($I$31,$I$32,$K$33)</f>
        <v>3</v>
      </c>
      <c r="J49" s="30" t="s">
        <v>17</v>
      </c>
      <c r="K49" s="30">
        <f>SUM($K$31,$K$32,$I$33)</f>
        <v>6</v>
      </c>
      <c r="L49" s="30">
        <f>F49-H49</f>
        <v>-1</v>
      </c>
      <c r="M49" s="30">
        <f>I49</f>
        <v>3</v>
      </c>
      <c r="N49" s="38"/>
    </row>
    <row r="50" spans="1:14" s="11" customFormat="1" ht="12.75" customHeight="1">
      <c r="A50" s="16"/>
      <c r="B50" s="4" t="s">
        <v>31</v>
      </c>
      <c r="C50" s="37">
        <v>1</v>
      </c>
      <c r="D50" s="4" t="str">
        <f>$E$14</f>
        <v>CJB Bernhardwinden</v>
      </c>
      <c r="E50" s="4"/>
      <c r="F50" s="30">
        <f>SUM($F$30,$H$32,$H$34)</f>
        <v>8</v>
      </c>
      <c r="G50" s="30" t="s">
        <v>17</v>
      </c>
      <c r="H50" s="30">
        <f>SUM($H$30,$F$32,$F$34)</f>
        <v>3</v>
      </c>
      <c r="I50" s="30">
        <f>SUM($I$30,$K$32,$K$34)</f>
        <v>9</v>
      </c>
      <c r="J50" s="30" t="s">
        <v>17</v>
      </c>
      <c r="K50" s="30">
        <f>SUM($K$30,$I$32,$I$34)</f>
        <v>0</v>
      </c>
      <c r="L50" s="30">
        <f>F50-H50</f>
        <v>5</v>
      </c>
      <c r="M50" s="30">
        <f>I50</f>
        <v>9</v>
      </c>
      <c r="N50" s="38"/>
    </row>
    <row r="51" spans="1:13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3" ht="12">
      <c r="A52" s="14"/>
      <c r="B52" s="24"/>
      <c r="C52" s="16"/>
      <c r="D52" s="16"/>
      <c r="E52" s="16"/>
      <c r="F52" s="16"/>
      <c r="G52" s="16"/>
      <c r="H52" s="16"/>
      <c r="I52" s="16"/>
      <c r="J52" s="14"/>
      <c r="K52" s="16"/>
      <c r="L52" s="16"/>
      <c r="M52" s="16"/>
    </row>
    <row r="53" spans="1:13" ht="12">
      <c r="A53" s="16"/>
      <c r="B53" s="17" t="s">
        <v>37</v>
      </c>
      <c r="C53" s="25"/>
      <c r="D53" s="25"/>
      <c r="E53" s="19" t="s">
        <v>39</v>
      </c>
      <c r="F53" s="25"/>
      <c r="G53" s="40"/>
      <c r="H53" s="40"/>
      <c r="I53" s="40"/>
      <c r="J53" s="40"/>
      <c r="K53" s="40"/>
      <c r="L53" s="40"/>
      <c r="M53" s="40"/>
    </row>
    <row r="54" spans="1:9" ht="12">
      <c r="A54" s="16"/>
      <c r="B54" s="11" t="str">
        <f>D41</f>
        <v>CJB Steindl (Dangerous Most)</v>
      </c>
      <c r="C54" s="11"/>
      <c r="D54" s="11"/>
      <c r="E54" s="11" t="str">
        <f>D50</f>
        <v>CJB Bernhardwinden</v>
      </c>
      <c r="F54" s="11"/>
      <c r="G54" s="11"/>
      <c r="H54" s="11"/>
      <c r="I54" s="11"/>
    </row>
    <row r="55" spans="1:13" ht="12">
      <c r="A55" s="16"/>
      <c r="B55" s="17" t="s">
        <v>40</v>
      </c>
      <c r="C55" s="25"/>
      <c r="D55" s="25"/>
      <c r="E55" s="19"/>
      <c r="F55" s="25"/>
      <c r="G55" s="40"/>
      <c r="H55" s="40"/>
      <c r="I55" s="40"/>
      <c r="J55" s="40"/>
      <c r="K55" s="40"/>
      <c r="L55" s="40"/>
      <c r="M55" s="40"/>
    </row>
    <row r="56" spans="1:5" ht="12">
      <c r="A56" s="16"/>
      <c r="B56" s="11" t="str">
        <f>D42</f>
        <v>UFC U17-U19</v>
      </c>
      <c r="E56" s="11" t="str">
        <f>D47</f>
        <v>UFC HL-Team</v>
      </c>
    </row>
    <row r="57" ht="12">
      <c r="A57" s="16"/>
    </row>
    <row r="58" ht="12">
      <c r="A58" s="41"/>
    </row>
    <row r="59" spans="1:13" ht="12">
      <c r="A59" s="48" t="s">
        <v>74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</row>
    <row r="60" spans="1:13" ht="12">
      <c r="A60" s="48"/>
      <c r="B60" s="49" t="s">
        <v>11</v>
      </c>
      <c r="C60" s="49" t="s">
        <v>12</v>
      </c>
      <c r="D60" s="49" t="s">
        <v>13</v>
      </c>
      <c r="E60" s="49" t="s">
        <v>14</v>
      </c>
      <c r="F60" s="50" t="s">
        <v>21</v>
      </c>
      <c r="G60" s="50"/>
      <c r="H60" s="50"/>
      <c r="I60" s="50" t="s">
        <v>16</v>
      </c>
      <c r="J60" s="50"/>
      <c r="K60" s="50"/>
      <c r="L60" s="49" t="s">
        <v>49</v>
      </c>
      <c r="M60" s="49"/>
    </row>
    <row r="61" spans="1:14" ht="12.75">
      <c r="A61" s="48">
        <v>13</v>
      </c>
      <c r="B61" s="43">
        <f>C35+C8+C8+C8/2</f>
        <v>0.5419270833333333</v>
      </c>
      <c r="C61" s="27">
        <f>B61+L7</f>
        <v>0.5592881944444444</v>
      </c>
      <c r="D61" s="44" t="s">
        <v>78</v>
      </c>
      <c r="E61" s="44" t="s">
        <v>79</v>
      </c>
      <c r="F61" s="29">
        <v>1</v>
      </c>
      <c r="G61" s="30" t="s">
        <v>17</v>
      </c>
      <c r="H61" s="29">
        <v>2</v>
      </c>
      <c r="I61" s="30">
        <f>IF(F61&gt;H61,3,0)+IF(F61=H61,1)</f>
        <v>0</v>
      </c>
      <c r="J61" s="30" t="s">
        <v>17</v>
      </c>
      <c r="K61" s="30">
        <f>IF(F61&lt;H61,3,0)+IF(F61=H61,1)</f>
        <v>3</v>
      </c>
      <c r="L61" s="59" t="s">
        <v>86</v>
      </c>
      <c r="M61"/>
      <c r="N61" s="42" t="s">
        <v>89</v>
      </c>
    </row>
    <row r="62" ht="12">
      <c r="A62" s="41"/>
    </row>
    <row r="63" spans="1:13" ht="12">
      <c r="A63" s="14" t="s">
        <v>56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</row>
    <row r="64" spans="1:13" ht="12">
      <c r="A64" s="14"/>
      <c r="B64" s="25" t="s">
        <v>11</v>
      </c>
      <c r="C64" s="25" t="s">
        <v>12</v>
      </c>
      <c r="D64" s="25" t="s">
        <v>62</v>
      </c>
      <c r="E64" s="25" t="s">
        <v>63</v>
      </c>
      <c r="F64" s="26" t="s">
        <v>21</v>
      </c>
      <c r="G64" s="26"/>
      <c r="H64" s="26"/>
      <c r="I64" s="26" t="s">
        <v>16</v>
      </c>
      <c r="J64" s="26"/>
      <c r="K64" s="26"/>
      <c r="L64" s="25" t="s">
        <v>49</v>
      </c>
      <c r="M64" s="25"/>
    </row>
    <row r="65" spans="1:13" ht="12.75">
      <c r="A65" s="14">
        <v>14</v>
      </c>
      <c r="B65" s="27">
        <f>C61+L8</f>
        <v>0.5627604166666667</v>
      </c>
      <c r="C65" s="27">
        <f>B65+C7</f>
        <v>0.5697048611111111</v>
      </c>
      <c r="D65" s="44" t="str">
        <f>D40</f>
        <v>CJB Uffenheim</v>
      </c>
      <c r="E65" s="44" t="str">
        <f>D48</f>
        <v>DJK Dotsch</v>
      </c>
      <c r="F65" s="29">
        <v>2</v>
      </c>
      <c r="G65" s="30" t="s">
        <v>17</v>
      </c>
      <c r="H65" s="29">
        <v>4</v>
      </c>
      <c r="I65" s="30">
        <f>IF(F65&gt;H65,3,0)+IF(F65=H65,1)</f>
        <v>0</v>
      </c>
      <c r="J65" s="30" t="s">
        <v>17</v>
      </c>
      <c r="K65" s="30">
        <f>IF(F65&lt;H65,3,0)+IF(F65=H65,1)</f>
        <v>3</v>
      </c>
      <c r="L65" s="59" t="s">
        <v>82</v>
      </c>
      <c r="M65"/>
    </row>
    <row r="66" ht="12">
      <c r="A66" s="41"/>
    </row>
    <row r="67" spans="1:13" ht="12">
      <c r="A67" s="48" t="s">
        <v>75</v>
      </c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</row>
    <row r="68" spans="1:13" ht="12">
      <c r="A68" s="48"/>
      <c r="B68" s="49" t="s">
        <v>11</v>
      </c>
      <c r="C68" s="49" t="s">
        <v>12</v>
      </c>
      <c r="D68" s="49" t="s">
        <v>13</v>
      </c>
      <c r="E68" s="49" t="s">
        <v>14</v>
      </c>
      <c r="F68" s="50" t="s">
        <v>21</v>
      </c>
      <c r="G68" s="50"/>
      <c r="H68" s="50"/>
      <c r="I68" s="50" t="s">
        <v>16</v>
      </c>
      <c r="J68" s="50"/>
      <c r="K68" s="50"/>
      <c r="L68" s="49" t="s">
        <v>49</v>
      </c>
      <c r="M68" s="49"/>
    </row>
    <row r="69" spans="1:14" ht="12.75">
      <c r="A69" s="48">
        <v>15</v>
      </c>
      <c r="B69" s="27">
        <f>C65+C7</f>
        <v>0.5766493055555555</v>
      </c>
      <c r="C69" s="27">
        <f>B69+L7</f>
        <v>0.5940104166666667</v>
      </c>
      <c r="D69" s="44" t="str">
        <f>D61</f>
        <v>CJB Kitzingen</v>
      </c>
      <c r="E69" s="44" t="str">
        <f>E61</f>
        <v>UFC Ellingen U15 / 2</v>
      </c>
      <c r="F69" s="29">
        <v>6</v>
      </c>
      <c r="G69" s="30" t="s">
        <v>17</v>
      </c>
      <c r="H69" s="29">
        <v>3</v>
      </c>
      <c r="I69" s="30">
        <f>IF(F69&gt;H69,3,0)+IF(F69=H69,1)</f>
        <v>3</v>
      </c>
      <c r="J69" s="30" t="s">
        <v>17</v>
      </c>
      <c r="K69" s="30">
        <f>IF(F69&lt;H69,3,0)+IF(F69=H69,1)</f>
        <v>0</v>
      </c>
      <c r="L69" s="59" t="s">
        <v>86</v>
      </c>
      <c r="M69"/>
      <c r="N69" s="42" t="s">
        <v>105</v>
      </c>
    </row>
    <row r="70" spans="1:13" ht="12.75">
      <c r="A70" s="27"/>
      <c r="B70" s="27"/>
      <c r="C70" s="27"/>
      <c r="D70" s="30"/>
      <c r="E70" s="30"/>
      <c r="F70" s="30"/>
      <c r="G70" s="30"/>
      <c r="H70" s="30"/>
      <c r="I70" s="30"/>
      <c r="J70" s="30"/>
      <c r="K70" s="30"/>
      <c r="L70" s="30"/>
      <c r="M70"/>
    </row>
    <row r="71" spans="1:13" ht="12">
      <c r="A71" s="14" t="s">
        <v>57</v>
      </c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</row>
    <row r="72" spans="1:13" ht="12">
      <c r="A72" s="14"/>
      <c r="B72" s="25" t="s">
        <v>11</v>
      </c>
      <c r="C72" s="25" t="s">
        <v>12</v>
      </c>
      <c r="D72" s="25" t="s">
        <v>64</v>
      </c>
      <c r="E72" s="25" t="s">
        <v>65</v>
      </c>
      <c r="F72" s="26" t="s">
        <v>21</v>
      </c>
      <c r="G72" s="26"/>
      <c r="H72" s="26"/>
      <c r="I72" s="26" t="s">
        <v>16</v>
      </c>
      <c r="J72" s="26"/>
      <c r="K72" s="26"/>
      <c r="L72" s="25" t="s">
        <v>49</v>
      </c>
      <c r="M72" s="25"/>
    </row>
    <row r="73" spans="1:13" ht="12.75">
      <c r="A73" s="14">
        <v>16</v>
      </c>
      <c r="B73" s="27">
        <f>C69+L8</f>
        <v>0.5974826388888889</v>
      </c>
      <c r="C73" s="27">
        <f>B73+C7</f>
        <v>0.6044270833333333</v>
      </c>
      <c r="D73" s="44" t="str">
        <f>D43</f>
        <v>CJB Kitzingen</v>
      </c>
      <c r="E73" s="60" t="str">
        <f>D49</f>
        <v>CJB Roth - Bad Windsheim</v>
      </c>
      <c r="F73" s="29">
        <v>4</v>
      </c>
      <c r="G73" s="30" t="s">
        <v>17</v>
      </c>
      <c r="H73" s="29">
        <v>0</v>
      </c>
      <c r="I73" s="30">
        <f>IF(F73&gt;H73,3,0)+IF(F73=H73,1)</f>
        <v>3</v>
      </c>
      <c r="J73" s="30" t="s">
        <v>17</v>
      </c>
      <c r="K73" s="30">
        <f>IF(F73&lt;H73,3,0)+IF(F73=H73,1)</f>
        <v>0</v>
      </c>
      <c r="L73" s="59" t="s">
        <v>83</v>
      </c>
      <c r="M73"/>
    </row>
    <row r="74" spans="1:13" ht="12.75">
      <c r="A74"/>
      <c r="B74"/>
      <c r="C74"/>
      <c r="D74"/>
      <c r="E74"/>
      <c r="F74"/>
      <c r="G74"/>
      <c r="H74"/>
      <c r="I74"/>
      <c r="J74"/>
      <c r="K74"/>
      <c r="L74"/>
      <c r="M74"/>
    </row>
    <row r="75" spans="1:13" ht="12">
      <c r="A75" s="51" t="s">
        <v>76</v>
      </c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1:13" ht="12">
      <c r="A76" s="51"/>
      <c r="B76" s="53" t="s">
        <v>11</v>
      </c>
      <c r="C76" s="53" t="s">
        <v>12</v>
      </c>
      <c r="D76" s="49" t="s">
        <v>13</v>
      </c>
      <c r="E76" s="49" t="s">
        <v>14</v>
      </c>
      <c r="F76" s="54" t="s">
        <v>21</v>
      </c>
      <c r="G76" s="54"/>
      <c r="H76" s="54"/>
      <c r="I76" s="54" t="s">
        <v>16</v>
      </c>
      <c r="J76" s="54"/>
      <c r="K76" s="54"/>
      <c r="L76" s="53" t="s">
        <v>49</v>
      </c>
      <c r="M76" s="53"/>
    </row>
    <row r="77" spans="1:14" ht="12.75">
      <c r="A77" s="51">
        <v>17</v>
      </c>
      <c r="B77" s="27">
        <f>C73+C7</f>
        <v>0.6113715277777777</v>
      </c>
      <c r="C77" s="27">
        <f>B77+L7</f>
        <v>0.6287326388888889</v>
      </c>
      <c r="D77" s="44" t="s">
        <v>80</v>
      </c>
      <c r="E77" s="44" t="s">
        <v>81</v>
      </c>
      <c r="F77" s="29">
        <v>2</v>
      </c>
      <c r="G77" s="30" t="s">
        <v>17</v>
      </c>
      <c r="H77" s="29">
        <v>7</v>
      </c>
      <c r="I77" s="30">
        <f>IF(F77&gt;H77,3,0)+IF(F77=H77,1)</f>
        <v>0</v>
      </c>
      <c r="J77" s="30" t="s">
        <v>17</v>
      </c>
      <c r="K77" s="30">
        <f>IF(F77&lt;H77,3,0)+IF(F77=H77,1)</f>
        <v>3</v>
      </c>
      <c r="L77" s="59" t="s">
        <v>86</v>
      </c>
      <c r="M77"/>
      <c r="N77" s="42" t="s">
        <v>90</v>
      </c>
    </row>
    <row r="78" spans="1:13" ht="12.75">
      <c r="A78"/>
      <c r="B78"/>
      <c r="C78"/>
      <c r="D78"/>
      <c r="E78"/>
      <c r="F78"/>
      <c r="G78"/>
      <c r="H78"/>
      <c r="I78"/>
      <c r="J78"/>
      <c r="K78"/>
      <c r="L78"/>
      <c r="M78"/>
    </row>
    <row r="79" spans="1:13" ht="12">
      <c r="A79" s="14" t="s">
        <v>41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</row>
    <row r="80" spans="1:13" ht="12">
      <c r="A80" s="16"/>
      <c r="B80" s="25" t="s">
        <v>11</v>
      </c>
      <c r="C80" s="25" t="s">
        <v>12</v>
      </c>
      <c r="D80" s="25" t="s">
        <v>37</v>
      </c>
      <c r="E80" s="25" t="s">
        <v>38</v>
      </c>
      <c r="F80" s="26" t="s">
        <v>21</v>
      </c>
      <c r="G80" s="26"/>
      <c r="H80" s="26"/>
      <c r="I80" s="26" t="s">
        <v>16</v>
      </c>
      <c r="J80" s="26"/>
      <c r="K80" s="26"/>
      <c r="L80" s="25" t="s">
        <v>49</v>
      </c>
      <c r="M80" s="25"/>
    </row>
    <row r="81" spans="1:14" ht="12">
      <c r="A81" s="14">
        <v>18</v>
      </c>
      <c r="B81" s="43">
        <f>C77+L8</f>
        <v>0.6322048611111111</v>
      </c>
      <c r="C81" s="27">
        <f>B81+C7</f>
        <v>0.6391493055555555</v>
      </c>
      <c r="D81" s="44" t="str">
        <f>D41</f>
        <v>CJB Steindl (Dangerous Most)</v>
      </c>
      <c r="E81" s="44" t="str">
        <f>D47</f>
        <v>UFC HL-Team</v>
      </c>
      <c r="F81" s="29">
        <v>3</v>
      </c>
      <c r="G81" s="30" t="s">
        <v>17</v>
      </c>
      <c r="H81" s="29">
        <v>0</v>
      </c>
      <c r="I81" s="30">
        <f>IF(F81&gt;H81,3,0)+IF(F81=H81,1)</f>
        <v>3</v>
      </c>
      <c r="J81" s="30" t="s">
        <v>17</v>
      </c>
      <c r="K81" s="30">
        <f>IF(F81&lt;H81,3,0)+IF(F81=H81,1)</f>
        <v>0</v>
      </c>
      <c r="L81" s="59" t="s">
        <v>84</v>
      </c>
      <c r="M81" s="46"/>
      <c r="N81" s="42" t="s">
        <v>99</v>
      </c>
    </row>
    <row r="82" spans="1:13" ht="12.75">
      <c r="A82" s="41"/>
      <c r="M82"/>
    </row>
    <row r="83" spans="1:13" ht="12">
      <c r="A83" s="14" t="s">
        <v>42</v>
      </c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</row>
    <row r="84" spans="1:13" ht="12">
      <c r="A84" s="14"/>
      <c r="B84" s="25" t="s">
        <v>11</v>
      </c>
      <c r="C84" s="25" t="s">
        <v>12</v>
      </c>
      <c r="D84" s="25" t="s">
        <v>39</v>
      </c>
      <c r="E84" s="25" t="s">
        <v>40</v>
      </c>
      <c r="F84" s="26" t="s">
        <v>21</v>
      </c>
      <c r="G84" s="26"/>
      <c r="H84" s="26"/>
      <c r="I84" s="26" t="s">
        <v>16</v>
      </c>
      <c r="J84" s="26"/>
      <c r="K84" s="26"/>
      <c r="L84" s="25" t="s">
        <v>49</v>
      </c>
      <c r="M84" s="25"/>
    </row>
    <row r="85" spans="1:15" ht="12.75">
      <c r="A85" s="14">
        <v>19</v>
      </c>
      <c r="B85" s="27">
        <f>C81+L8</f>
        <v>0.6426215277777777</v>
      </c>
      <c r="C85" s="27">
        <f>B85+C7</f>
        <v>0.6495659722222221</v>
      </c>
      <c r="D85" s="60" t="str">
        <f>D50</f>
        <v>CJB Bernhardwinden</v>
      </c>
      <c r="E85" s="60" t="str">
        <f>D42</f>
        <v>UFC U17-U19</v>
      </c>
      <c r="F85" s="29">
        <v>5</v>
      </c>
      <c r="G85" s="30" t="s">
        <v>17</v>
      </c>
      <c r="H85" s="29">
        <v>4</v>
      </c>
      <c r="I85" s="30">
        <f>IF(F85&gt;H85,3,0)+IF(F85=H85,1)</f>
        <v>3</v>
      </c>
      <c r="J85" s="30" t="s">
        <v>17</v>
      </c>
      <c r="K85" s="30">
        <f>IF(F85&lt;H85,3,0)+IF(F85=H85,1)</f>
        <v>0</v>
      </c>
      <c r="L85" s="59" t="s">
        <v>84</v>
      </c>
      <c r="M85" s="4" t="s">
        <v>92</v>
      </c>
      <c r="N85" s="42" t="s">
        <v>104</v>
      </c>
      <c r="O85" s="6"/>
    </row>
    <row r="86" spans="14:15" ht="12.75">
      <c r="N86" s="6"/>
      <c r="O86" s="6"/>
    </row>
    <row r="87" spans="1:15" ht="12.75">
      <c r="A87" s="51" t="s">
        <v>77</v>
      </c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6"/>
      <c r="O87" s="6"/>
    </row>
    <row r="88" spans="1:15" ht="12.75">
      <c r="A88" s="51"/>
      <c r="B88" s="53" t="s">
        <v>11</v>
      </c>
      <c r="C88" s="53" t="s">
        <v>12</v>
      </c>
      <c r="D88" s="49" t="s">
        <v>13</v>
      </c>
      <c r="E88" s="49" t="s">
        <v>14</v>
      </c>
      <c r="F88" s="54" t="s">
        <v>21</v>
      </c>
      <c r="G88" s="54"/>
      <c r="H88" s="54"/>
      <c r="I88" s="54" t="s">
        <v>16</v>
      </c>
      <c r="J88" s="54"/>
      <c r="K88" s="54"/>
      <c r="L88" s="53" t="s">
        <v>49</v>
      </c>
      <c r="M88" s="53"/>
      <c r="N88" s="6"/>
      <c r="O88" s="6"/>
    </row>
    <row r="89" spans="1:15" ht="12.75">
      <c r="A89" s="51">
        <v>20</v>
      </c>
      <c r="B89" s="27">
        <f>C85+L8</f>
        <v>0.6530381944444443</v>
      </c>
      <c r="C89" s="27">
        <f>B89+L7</f>
        <v>0.6703993055555555</v>
      </c>
      <c r="D89" s="44" t="str">
        <f>D77</f>
        <v>CJB Weißenburg</v>
      </c>
      <c r="E89" s="44" t="str">
        <f>E77</f>
        <v>UFC Ellingen U11 / 2</v>
      </c>
      <c r="F89" s="29">
        <v>0</v>
      </c>
      <c r="G89" s="30" t="s">
        <v>17</v>
      </c>
      <c r="H89" s="29">
        <v>9</v>
      </c>
      <c r="I89" s="30">
        <f>IF(F89&gt;H89,3,0)+IF(F89=H89,1)</f>
        <v>0</v>
      </c>
      <c r="J89" s="30" t="s">
        <v>17</v>
      </c>
      <c r="K89" s="30">
        <f>IF(F89&lt;H89,3,0)+IF(F89=H89,1)</f>
        <v>3</v>
      </c>
      <c r="L89" s="59" t="s">
        <v>86</v>
      </c>
      <c r="M89"/>
      <c r="N89" s="6" t="s">
        <v>91</v>
      </c>
      <c r="O89" s="6"/>
    </row>
    <row r="90" spans="1:15" ht="12.75">
      <c r="A90" s="45"/>
      <c r="B90"/>
      <c r="C90"/>
      <c r="D90"/>
      <c r="E90"/>
      <c r="F90"/>
      <c r="G90"/>
      <c r="H90"/>
      <c r="I90"/>
      <c r="J90"/>
      <c r="K90"/>
      <c r="L90"/>
      <c r="M90"/>
      <c r="N90" s="6"/>
      <c r="O90" s="6"/>
    </row>
    <row r="91" spans="1:15" ht="12.75">
      <c r="A91" s="14" t="s">
        <v>66</v>
      </c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6"/>
      <c r="O91" s="6"/>
    </row>
    <row r="92" spans="1:15" ht="12.75">
      <c r="A92" s="14"/>
      <c r="B92" s="25" t="s">
        <v>11</v>
      </c>
      <c r="C92" s="25" t="s">
        <v>12</v>
      </c>
      <c r="D92" s="25" t="s">
        <v>67</v>
      </c>
      <c r="E92" s="25" t="s">
        <v>67</v>
      </c>
      <c r="F92" s="26" t="s">
        <v>21</v>
      </c>
      <c r="G92" s="26"/>
      <c r="H92" s="26"/>
      <c r="I92" s="26" t="s">
        <v>16</v>
      </c>
      <c r="J92" s="26"/>
      <c r="K92" s="26"/>
      <c r="L92" s="25" t="s">
        <v>49</v>
      </c>
      <c r="M92" s="25"/>
      <c r="N92" s="6"/>
      <c r="O92" s="6"/>
    </row>
    <row r="93" spans="1:15" ht="12.75">
      <c r="A93" s="14">
        <v>21</v>
      </c>
      <c r="B93" s="27">
        <f>C89+L8</f>
        <v>0.6738715277777777</v>
      </c>
      <c r="C93" s="27">
        <f>B93+C7</f>
        <v>0.6808159722222221</v>
      </c>
      <c r="D93" s="60" t="str">
        <f>E85</f>
        <v>UFC U17-U19</v>
      </c>
      <c r="E93" s="44" t="str">
        <f>E81</f>
        <v>UFC HL-Team</v>
      </c>
      <c r="F93" s="29">
        <v>1</v>
      </c>
      <c r="G93" s="30" t="s">
        <v>17</v>
      </c>
      <c r="H93" s="29">
        <v>2</v>
      </c>
      <c r="I93" s="30">
        <f>IF(F93&gt;H93,3,0)+IF(F93=H93,1)</f>
        <v>0</v>
      </c>
      <c r="J93" s="30" t="s">
        <v>17</v>
      </c>
      <c r="K93" s="30">
        <f>IF(F93&lt;H93,3,0)+IF(F93=H93,1)</f>
        <v>3</v>
      </c>
      <c r="L93" s="59" t="s">
        <v>85</v>
      </c>
      <c r="M93"/>
      <c r="N93" s="6" t="s">
        <v>110</v>
      </c>
      <c r="O93" s="6"/>
    </row>
    <row r="94" spans="1:15" ht="12.75">
      <c r="A94" s="45"/>
      <c r="B94"/>
      <c r="C94"/>
      <c r="D94"/>
      <c r="E94"/>
      <c r="F94"/>
      <c r="G94"/>
      <c r="H94"/>
      <c r="I94"/>
      <c r="J94"/>
      <c r="K94"/>
      <c r="L94"/>
      <c r="M94"/>
      <c r="N94" s="6"/>
      <c r="O94" s="6"/>
    </row>
    <row r="95" spans="1:15" ht="12.75">
      <c r="A95" s="14" t="s">
        <v>26</v>
      </c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6"/>
      <c r="O95" s="6"/>
    </row>
    <row r="96" spans="1:15" ht="12.75">
      <c r="A96" s="14"/>
      <c r="B96" s="25" t="s">
        <v>11</v>
      </c>
      <c r="C96" s="25" t="s">
        <v>12</v>
      </c>
      <c r="D96" s="25" t="s">
        <v>68</v>
      </c>
      <c r="E96" s="25" t="s">
        <v>69</v>
      </c>
      <c r="F96" s="26" t="s">
        <v>21</v>
      </c>
      <c r="G96" s="26"/>
      <c r="H96" s="26"/>
      <c r="I96" s="26" t="s">
        <v>16</v>
      </c>
      <c r="J96" s="26"/>
      <c r="K96" s="26"/>
      <c r="L96" s="25" t="s">
        <v>49</v>
      </c>
      <c r="M96" s="25"/>
      <c r="N96" s="6"/>
      <c r="O96" s="6"/>
    </row>
    <row r="97" spans="1:16" ht="12.75">
      <c r="A97" s="14">
        <v>22</v>
      </c>
      <c r="B97" s="27">
        <f>C93+L8</f>
        <v>0.6842881944444443</v>
      </c>
      <c r="C97" s="27">
        <f>B97+C7</f>
        <v>0.6912326388888888</v>
      </c>
      <c r="D97" s="44" t="str">
        <f>D81</f>
        <v>CJB Steindl (Dangerous Most)</v>
      </c>
      <c r="E97" s="60" t="str">
        <f>D85</f>
        <v>CJB Bernhardwinden</v>
      </c>
      <c r="F97" s="29">
        <v>4</v>
      </c>
      <c r="G97" s="30" t="s">
        <v>17</v>
      </c>
      <c r="H97" s="29">
        <v>6</v>
      </c>
      <c r="I97" s="30">
        <f>IF(F97&gt;H97,3,0)+IF(F97=H97,1)</f>
        <v>0</v>
      </c>
      <c r="J97" s="30" t="s">
        <v>17</v>
      </c>
      <c r="K97" s="30">
        <f>IF(F97&lt;H97,3,0)+IF(F97=H97,1)</f>
        <v>3</v>
      </c>
      <c r="L97" s="59" t="s">
        <v>83</v>
      </c>
      <c r="M97" s="4" t="s">
        <v>97</v>
      </c>
      <c r="N97" s="6"/>
      <c r="O97" s="6"/>
      <c r="P97" s="42"/>
    </row>
    <row r="98" spans="6:15" ht="12.75">
      <c r="F98" s="6"/>
      <c r="G98" s="6"/>
      <c r="H98" s="6"/>
      <c r="I98" s="6"/>
      <c r="J98" s="6"/>
      <c r="K98" s="6"/>
      <c r="L98" s="6"/>
      <c r="M98" s="6"/>
      <c r="N98" s="6"/>
      <c r="O98" s="6"/>
    </row>
    <row r="99" spans="1:5" ht="12.75">
      <c r="A99" s="14" t="s">
        <v>70</v>
      </c>
      <c r="B99" s="16"/>
      <c r="C99" s="16"/>
      <c r="D99" s="16"/>
      <c r="E99"/>
    </row>
    <row r="100" spans="1:4" ht="12">
      <c r="A100" s="16"/>
      <c r="B100" s="4" t="s">
        <v>45</v>
      </c>
      <c r="C100" s="42"/>
      <c r="D100" s="44" t="s">
        <v>98</v>
      </c>
    </row>
    <row r="101" spans="1:4" ht="12">
      <c r="A101" s="16"/>
      <c r="B101" s="4" t="s">
        <v>46</v>
      </c>
      <c r="D101" s="44" t="s">
        <v>53</v>
      </c>
    </row>
    <row r="102" spans="1:4" ht="12">
      <c r="A102" s="16"/>
      <c r="B102" s="4" t="s">
        <v>47</v>
      </c>
      <c r="D102" s="44" t="s">
        <v>55</v>
      </c>
    </row>
    <row r="103" spans="1:4" ht="12">
      <c r="A103" s="16"/>
      <c r="B103" s="4" t="s">
        <v>48</v>
      </c>
      <c r="D103" s="44" t="s">
        <v>96</v>
      </c>
    </row>
    <row r="104" spans="1:4" ht="12">
      <c r="A104" s="16"/>
      <c r="B104" s="4" t="s">
        <v>58</v>
      </c>
      <c r="D104" s="44" t="s">
        <v>78</v>
      </c>
    </row>
    <row r="105" spans="1:4" ht="12">
      <c r="A105" s="16"/>
      <c r="B105" s="4" t="s">
        <v>59</v>
      </c>
      <c r="D105" s="44" t="s">
        <v>52</v>
      </c>
    </row>
    <row r="106" spans="1:4" ht="12">
      <c r="A106" s="16"/>
      <c r="B106" s="4" t="s">
        <v>60</v>
      </c>
      <c r="D106" s="44" t="s">
        <v>87</v>
      </c>
    </row>
    <row r="107" spans="1:4" ht="12">
      <c r="A107" s="16"/>
      <c r="B107" s="4" t="s">
        <v>61</v>
      </c>
      <c r="D107" s="44" t="s">
        <v>51</v>
      </c>
    </row>
    <row r="108" spans="1:4" ht="12">
      <c r="A108" s="16"/>
      <c r="B108" s="16"/>
      <c r="C108" s="16"/>
      <c r="D108" s="16"/>
    </row>
    <row r="110" spans="1:4" ht="12">
      <c r="A110" s="48" t="s">
        <v>71</v>
      </c>
      <c r="B110" s="55"/>
      <c r="C110" s="55"/>
      <c r="D110" s="55"/>
    </row>
    <row r="111" spans="1:4" ht="12">
      <c r="A111" s="55"/>
      <c r="B111" s="4" t="s">
        <v>45</v>
      </c>
      <c r="C111" s="42"/>
      <c r="D111" s="44" t="s">
        <v>78</v>
      </c>
    </row>
    <row r="112" spans="1:4" ht="12">
      <c r="A112" s="55"/>
      <c r="B112" s="4" t="s">
        <v>46</v>
      </c>
      <c r="D112" s="44" t="s">
        <v>95</v>
      </c>
    </row>
    <row r="113" spans="1:4" ht="12">
      <c r="A113" s="55"/>
      <c r="B113" s="55"/>
      <c r="C113" s="55"/>
      <c r="D113" s="55"/>
    </row>
    <row r="115" spans="1:4" ht="12">
      <c r="A115" s="51" t="s">
        <v>72</v>
      </c>
      <c r="B115" s="56"/>
      <c r="C115" s="56"/>
      <c r="D115" s="56"/>
    </row>
    <row r="116" spans="1:4" ht="12">
      <c r="A116" s="56"/>
      <c r="B116" s="4" t="s">
        <v>45</v>
      </c>
      <c r="C116" s="42"/>
      <c r="D116" s="44" t="s">
        <v>93</v>
      </c>
    </row>
    <row r="117" spans="1:4" ht="12">
      <c r="A117" s="56"/>
      <c r="B117" s="4" t="s">
        <v>46</v>
      </c>
      <c r="D117" s="44" t="s">
        <v>94</v>
      </c>
    </row>
    <row r="118" spans="1:4" ht="12">
      <c r="A118" s="56"/>
      <c r="B118" s="56"/>
      <c r="C118" s="56"/>
      <c r="D118" s="56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Dipl.-Ing. (FH) Matthias Schulz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matthias.schulz</cp:lastModifiedBy>
  <cp:lastPrinted>2013-01-28T08:31:52Z</cp:lastPrinted>
  <dcterms:created xsi:type="dcterms:W3CDTF">2013-01-23T09:38:19Z</dcterms:created>
  <dcterms:modified xsi:type="dcterms:W3CDTF">2014-11-22T21:30:50Z</dcterms:modified>
  <cp:category/>
  <cp:version/>
  <cp:contentType/>
  <cp:contentStatus/>
</cp:coreProperties>
</file>